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ucke1\AppData\Local\Temp\xtsOle.tmp\K12427_43946CDB3D91593AC1257A4E003FDD4B\"/>
    </mc:Choice>
  </mc:AlternateContent>
  <bookViews>
    <workbookView xWindow="480" yWindow="150" windowWidth="14115" windowHeight="5955"/>
  </bookViews>
  <sheets>
    <sheet name="Belastungen+SicherheitsReserven" sheetId="1" r:id="rId1"/>
  </sheets>
  <definedNames>
    <definedName name="DHang1">'Belastungen+SicherheitsReserven'!$C$14</definedName>
    <definedName name="DHang2">'Belastungen+SicherheitsReserven'!$D$14</definedName>
    <definedName name="DHang3">'Belastungen+SicherheitsReserven'!$E$14</definedName>
    <definedName name="DHang4">'Belastungen+SicherheitsReserven'!$F$14</definedName>
    <definedName name="DHang5">'Belastungen+SicherheitsReserven'!$G$14</definedName>
    <definedName name="DHang6">'Belastungen+SicherheitsReserven'!$H$14</definedName>
    <definedName name="g">'Belastungen+SicherheitsReserven'!$B$6</definedName>
    <definedName name="GewichtSlackliner1">'Belastungen+SicherheitsReserven'!$B$7</definedName>
    <definedName name="Hang1">'Belastungen+SicherheitsReserven'!$C$14</definedName>
    <definedName name="Hang2">'Belastungen+SicherheitsReserven'!$D$14</definedName>
    <definedName name="maxAnschlag">'Belastungen+SicherheitsReserven'!$B$11</definedName>
  </definedNames>
  <calcPr calcId="152511"/>
</workbook>
</file>

<file path=xl/calcChain.xml><?xml version="1.0" encoding="utf-8"?>
<calcChain xmlns="http://schemas.openxmlformats.org/spreadsheetml/2006/main">
  <c r="B11" i="1" l="1"/>
  <c r="H25" i="1"/>
  <c r="G25" i="1"/>
  <c r="F25" i="1"/>
  <c r="E25" i="1"/>
  <c r="D25" i="1"/>
  <c r="C25" i="1"/>
  <c r="H24" i="1"/>
  <c r="G24" i="1"/>
  <c r="F24" i="1"/>
  <c r="E24" i="1"/>
  <c r="D24" i="1"/>
  <c r="C24" i="1"/>
  <c r="H22" i="1"/>
  <c r="G22" i="1"/>
  <c r="F22" i="1"/>
  <c r="E22" i="1"/>
  <c r="D22" i="1"/>
  <c r="C22" i="1"/>
  <c r="C16" i="1" l="1"/>
  <c r="H27" i="1" l="1"/>
  <c r="G27" i="1"/>
  <c r="F27" i="1"/>
  <c r="E27" i="1"/>
  <c r="D27" i="1"/>
  <c r="C27" i="1"/>
  <c r="H26" i="1"/>
  <c r="G26" i="1"/>
  <c r="F26" i="1"/>
  <c r="E26" i="1"/>
  <c r="D26" i="1"/>
  <c r="C26" i="1"/>
  <c r="H23" i="1"/>
  <c r="G23" i="1"/>
  <c r="F23" i="1"/>
  <c r="E23" i="1"/>
  <c r="D23" i="1"/>
  <c r="C23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H37" i="1" l="1"/>
  <c r="G37" i="1"/>
  <c r="F37" i="1"/>
  <c r="E37" i="1"/>
  <c r="D37" i="1"/>
  <c r="H36" i="1"/>
  <c r="G36" i="1"/>
  <c r="F36" i="1"/>
  <c r="E36" i="1"/>
  <c r="D36" i="1"/>
  <c r="H35" i="1"/>
  <c r="G35" i="1"/>
  <c r="F35" i="1"/>
  <c r="E35" i="1"/>
  <c r="D35" i="1"/>
  <c r="H34" i="1"/>
  <c r="G34" i="1"/>
  <c r="F34" i="1"/>
  <c r="E34" i="1"/>
  <c r="D34" i="1"/>
  <c r="H33" i="1"/>
  <c r="G33" i="1"/>
  <c r="F33" i="1"/>
  <c r="E33" i="1"/>
  <c r="D33" i="1"/>
  <c r="H32" i="1"/>
  <c r="G32" i="1"/>
  <c r="F32" i="1"/>
  <c r="E32" i="1"/>
  <c r="D32" i="1"/>
  <c r="H31" i="1"/>
  <c r="G31" i="1"/>
  <c r="F31" i="1"/>
  <c r="E31" i="1"/>
  <c r="D31" i="1"/>
  <c r="H30" i="1"/>
  <c r="G30" i="1"/>
  <c r="F30" i="1"/>
  <c r="E30" i="1"/>
  <c r="D30" i="1"/>
  <c r="H29" i="1"/>
  <c r="G29" i="1"/>
  <c r="F29" i="1"/>
  <c r="E29" i="1"/>
  <c r="D29" i="1"/>
  <c r="C33" i="1"/>
  <c r="C32" i="1"/>
  <c r="C31" i="1"/>
  <c r="C30" i="1"/>
  <c r="C29" i="1"/>
  <c r="C37" i="1"/>
  <c r="C36" i="1"/>
  <c r="C35" i="1"/>
  <c r="C34" i="1"/>
</calcChain>
</file>

<file path=xl/sharedStrings.xml><?xml version="1.0" encoding="utf-8"?>
<sst xmlns="http://schemas.openxmlformats.org/spreadsheetml/2006/main" count="30" uniqueCount="26">
  <si>
    <t>Kraft, mit welcher die Line gespannt ist</t>
  </si>
  <si>
    <t>[D] Durchhang</t>
  </si>
  <si>
    <t>[G] Gewicht(skraft) des Slackliners</t>
  </si>
  <si>
    <t>[L] Länge</t>
  </si>
  <si>
    <t>L (m) / D (m)</t>
  </si>
  <si>
    <t>kg</t>
  </si>
  <si>
    <t>[F?] Vorspannung</t>
  </si>
  <si>
    <t>Einsinktiefe, wenn jemand auf das Band steigt (in der Mitte)</t>
  </si>
  <si>
    <t>N</t>
  </si>
  <si>
    <t>&lt;- Kraft (N), "(..) Spannung herrscht in der Line mit oder ohne dem
Slackliner (..) erhöht sich lediglich um maximal das
Gewicht des Slackliners!"</t>
  </si>
  <si>
    <t>Line STREAM</t>
  </si>
  <si>
    <t>Line DISTANCE</t>
  </si>
  <si>
    <t>Bruchlast</t>
  </si>
  <si>
    <t>Erdbeschleunigung</t>
  </si>
  <si>
    <r>
      <t>m/s</t>
    </r>
    <r>
      <rPr>
        <vertAlign val="superscript"/>
        <sz val="11"/>
        <color theme="0" tint="-0.499984740745262"/>
        <rFont val="Calibri"/>
        <family val="2"/>
        <scheme val="minor"/>
      </rPr>
      <t>2</t>
    </r>
  </si>
  <si>
    <r>
      <t xml:space="preserve">kg </t>
    </r>
    <r>
      <rPr>
        <sz val="9"/>
        <color rgb="FF0070C0"/>
        <rFont val="Calibri"/>
        <family val="2"/>
        <scheme val="minor"/>
      </rPr>
      <t>(incl. Kleidung + Schuhen)</t>
    </r>
  </si>
  <si>
    <t>genauere Berechnung (13.11.2013 gem. Hochschulsportkurs Formel im PDF)</t>
  </si>
  <si>
    <t>Legende</t>
  </si>
  <si>
    <t>max. Anschlagspunktbelastung
(ausgewiesen an Schlaufe)</t>
  </si>
  <si>
    <t>Konstanten in Berechnung</t>
  </si>
  <si>
    <t>beim Bouncen oder Jumpen
(..) bei kürzeren Slacklines (Tricklines) (..) gesprungen, 
kann sich die Belastung kurzfristig auch mehr als verdoppeln!</t>
  </si>
  <si>
    <t>Quellen der Formeln: 
- slackline | die kunst des modernen seiltanzens (ISBN 978-3-89899-565-8), S. 40ff
- Zugberechnung _ Spannungsberechnung _ Durchhang in Longlines &amp; Slacklines.pdf | 13.11.2013: genauere Berechnung mit Formel aus Hochschulsportkurs Slacklinen</t>
  </si>
  <si>
    <t>Gegenprobe: vereinfachte Formel gem. 'slackline | die kunst des modernen seiltanzens' (ISBN 978-3-89899-565-8), S. 40ff</t>
  </si>
  <si>
    <t>Grenzwerte für Warn-kennzeichnung in Tabelle</t>
  </si>
  <si>
    <r>
      <t xml:space="preserve">Anschlagspunktbelastung u. Spannung in Slackline
</t>
    </r>
    <r>
      <rPr>
        <sz val="14"/>
        <rFont val="Calibri"/>
        <family val="2"/>
        <scheme val="minor"/>
      </rPr>
      <t>Abschätzung via Durchhang</t>
    </r>
  </si>
  <si>
    <t>&lt;- Line DISTANCE Bruchlast mit 3-facher Reserve / 
Evtl. bei nicht dynamischen Longlines auch max. Anschlagspunktbelastung einsetzen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</si>
</sst>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vertAlign val="superscript"/>
      <sz val="11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1"/>
      <color rgb="FF9C0006"/>
      <name val="Calibri"/>
      <family val="2"/>
      <scheme val="minor"/>
    </font>
    <font>
      <strike/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6" fillId="3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7" fillId="2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2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5" fillId="2" borderId="0" xfId="0" applyFont="1" applyFill="1" applyAlignment="1">
      <alignment vertical="top"/>
    </xf>
    <xf numFmtId="3" fontId="15" fillId="0" borderId="0" xfId="0" applyNumberFormat="1" applyFont="1" applyAlignment="1">
      <alignment vertical="top"/>
    </xf>
    <xf numFmtId="0" fontId="0" fillId="2" borderId="0" xfId="0" applyFill="1" applyAlignment="1">
      <alignment vertical="top"/>
    </xf>
    <xf numFmtId="0" fontId="7" fillId="0" borderId="0" xfId="0" applyFont="1" applyFill="1" applyAlignment="1">
      <alignment vertical="top" wrapText="1"/>
    </xf>
    <xf numFmtId="0" fontId="18" fillId="2" borderId="0" xfId="0" applyFont="1" applyFill="1" applyAlignment="1">
      <alignment vertical="top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7" fillId="0" borderId="1" xfId="0" applyFont="1" applyBorder="1" applyAlignment="1">
      <alignment vertical="top"/>
    </xf>
    <xf numFmtId="164" fontId="7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1" xfId="0" applyFont="1" applyBorder="1" applyAlignment="1"/>
    <xf numFmtId="3" fontId="19" fillId="2" borderId="0" xfId="0" applyNumberFormat="1" applyFont="1" applyFill="1" applyAlignment="1">
      <alignment vertical="top" wrapText="1"/>
    </xf>
    <xf numFmtId="0" fontId="17" fillId="3" borderId="0" xfId="1" applyFont="1" applyAlignment="1">
      <alignment vertical="top" wrapText="1"/>
    </xf>
    <xf numFmtId="0" fontId="15" fillId="0" borderId="0" xfId="0" quotePrefix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2" fillId="0" borderId="0" xfId="0" quotePrefix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3" fontId="3" fillId="2" borderId="0" xfId="0" applyNumberFormat="1" applyFont="1" applyFill="1" applyAlignment="1">
      <alignment horizontal="center" vertical="top" wrapText="1"/>
    </xf>
    <xf numFmtId="3" fontId="19" fillId="2" borderId="0" xfId="0" applyNumberFormat="1" applyFont="1" applyFill="1" applyAlignment="1">
      <alignment horizontal="left" vertical="top" wrapText="1"/>
    </xf>
    <xf numFmtId="0" fontId="14" fillId="2" borderId="0" xfId="0" applyFont="1" applyFill="1" applyAlignment="1">
      <alignment vertical="top" wrapText="1"/>
    </xf>
    <xf numFmtId="0" fontId="0" fillId="0" borderId="0" xfId="0" applyAlignment="1">
      <alignment vertical="top"/>
    </xf>
    <xf numFmtId="3" fontId="17" fillId="3" borderId="0" xfId="1" applyNumberFormat="1" applyFont="1" applyAlignment="1">
      <alignment vertical="center"/>
    </xf>
    <xf numFmtId="0" fontId="15" fillId="0" borderId="2" xfId="0" applyFont="1" applyFill="1" applyBorder="1" applyAlignment="1">
      <alignment horizontal="left" vertical="center" wrapText="1"/>
    </xf>
  </cellXfs>
  <cellStyles count="2">
    <cellStyle name="Schlecht" xfId="1" builtinId="27"/>
    <cellStyle name="Standard" xfId="0" builtinId="0"/>
  </cellStyles>
  <dxfs count="2"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7" workbookViewId="0">
      <selection activeCell="D11" sqref="D11:I11"/>
    </sheetView>
  </sheetViews>
  <sheetFormatPr baseColWidth="10" defaultRowHeight="15" x14ac:dyDescent="0.25"/>
  <cols>
    <col min="1" max="1" width="31.85546875" style="1" customWidth="1"/>
    <col min="2" max="2" width="12.85546875" style="1" customWidth="1"/>
    <col min="3" max="8" width="11.42578125" style="1"/>
    <col min="9" max="9" width="22.28515625" style="1" customWidth="1"/>
    <col min="10" max="16384" width="11.42578125" style="1"/>
  </cols>
  <sheetData>
    <row r="1" spans="1:9" ht="18.75" x14ac:dyDescent="0.25">
      <c r="A1" s="16" t="s">
        <v>17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" t="s">
        <v>6</v>
      </c>
      <c r="B2" s="1" t="s">
        <v>0</v>
      </c>
    </row>
    <row r="3" spans="1:9" x14ac:dyDescent="0.25">
      <c r="A3" s="1" t="s">
        <v>3</v>
      </c>
    </row>
    <row r="4" spans="1:9" s="23" customFormat="1" x14ac:dyDescent="0.25">
      <c r="A4" s="23" t="s">
        <v>1</v>
      </c>
      <c r="B4" s="23" t="s">
        <v>7</v>
      </c>
    </row>
    <row r="5" spans="1:9" ht="18.75" x14ac:dyDescent="0.25">
      <c r="A5" s="16" t="s">
        <v>19</v>
      </c>
      <c r="B5" s="14"/>
      <c r="C5" s="14"/>
      <c r="D5" s="14"/>
      <c r="E5" s="14"/>
      <c r="F5" s="14"/>
      <c r="G5" s="14"/>
      <c r="H5" s="14"/>
      <c r="I5" s="14"/>
    </row>
    <row r="6" spans="1:9" s="8" customFormat="1" ht="17.25" x14ac:dyDescent="0.25">
      <c r="A6" s="8" t="s">
        <v>13</v>
      </c>
      <c r="B6" s="8">
        <v>9.81</v>
      </c>
      <c r="C6" s="8" t="s">
        <v>14</v>
      </c>
    </row>
    <row r="7" spans="1:9" s="23" customFormat="1" x14ac:dyDescent="0.25">
      <c r="A7" s="20" t="s">
        <v>2</v>
      </c>
      <c r="B7" s="21">
        <v>92</v>
      </c>
      <c r="C7" s="20" t="s">
        <v>15</v>
      </c>
      <c r="D7" s="22"/>
    </row>
    <row r="8" spans="1:9" ht="31.5" customHeight="1" x14ac:dyDescent="0.25">
      <c r="A8" s="36" t="s">
        <v>18</v>
      </c>
      <c r="B8" s="37"/>
      <c r="C8" s="17"/>
      <c r="D8" s="18" t="s">
        <v>12</v>
      </c>
      <c r="E8" s="19"/>
      <c r="F8" s="26"/>
      <c r="G8" s="27"/>
      <c r="H8" s="27"/>
      <c r="I8" s="27"/>
    </row>
    <row r="9" spans="1:9" s="4" customFormat="1" x14ac:dyDescent="0.25">
      <c r="A9" s="4" t="s">
        <v>10</v>
      </c>
      <c r="B9" s="5">
        <v>11000</v>
      </c>
      <c r="C9" s="4" t="s">
        <v>8</v>
      </c>
      <c r="D9" s="5">
        <v>3000</v>
      </c>
      <c r="E9" s="4" t="s">
        <v>5</v>
      </c>
      <c r="F9" s="27"/>
      <c r="G9" s="27"/>
      <c r="H9" s="27"/>
      <c r="I9" s="27"/>
    </row>
    <row r="10" spans="1:9" s="24" customFormat="1" x14ac:dyDescent="0.25">
      <c r="A10" s="24" t="s">
        <v>11</v>
      </c>
      <c r="B10" s="25">
        <v>25000</v>
      </c>
      <c r="C10" s="24" t="s">
        <v>8</v>
      </c>
      <c r="D10" s="25">
        <v>3500</v>
      </c>
      <c r="E10" s="24" t="s">
        <v>5</v>
      </c>
      <c r="F10" s="28"/>
      <c r="G10" s="28"/>
      <c r="H10" s="28"/>
      <c r="I10" s="28"/>
    </row>
    <row r="11" spans="1:9" s="6" customFormat="1" ht="29.25" customHeight="1" x14ac:dyDescent="0.25">
      <c r="A11" s="30" t="s">
        <v>23</v>
      </c>
      <c r="B11" s="42">
        <f>D10/3*10</f>
        <v>11666.666666666668</v>
      </c>
      <c r="C11" s="42" t="s">
        <v>8</v>
      </c>
      <c r="D11" s="43" t="s">
        <v>25</v>
      </c>
      <c r="E11" s="43"/>
      <c r="F11" s="43"/>
      <c r="G11" s="43"/>
      <c r="H11" s="43"/>
      <c r="I11" s="43"/>
    </row>
    <row r="12" spans="1:9" s="6" customFormat="1" ht="39.75" customHeight="1" x14ac:dyDescent="0.25">
      <c r="A12" s="15"/>
      <c r="B12" s="39" t="s">
        <v>24</v>
      </c>
      <c r="C12" s="39"/>
      <c r="D12" s="39"/>
      <c r="E12" s="39"/>
      <c r="F12" s="39"/>
      <c r="G12" s="39"/>
      <c r="H12" s="39"/>
      <c r="I12" s="29"/>
    </row>
    <row r="13" spans="1:9" s="6" customFormat="1" ht="48.75" customHeight="1" x14ac:dyDescent="0.25">
      <c r="A13" s="15"/>
      <c r="B13" s="38" t="s">
        <v>20</v>
      </c>
      <c r="C13" s="38"/>
      <c r="D13" s="38"/>
      <c r="E13" s="38"/>
      <c r="F13" s="38"/>
      <c r="G13" s="38"/>
      <c r="H13" s="38"/>
      <c r="I13" s="7"/>
    </row>
    <row r="14" spans="1:9" x14ac:dyDescent="0.25">
      <c r="B14" s="7" t="s">
        <v>4</v>
      </c>
      <c r="C14" s="7">
        <v>0.25</v>
      </c>
      <c r="D14" s="7">
        <v>0.5</v>
      </c>
      <c r="E14" s="7">
        <v>0.75</v>
      </c>
      <c r="F14" s="7">
        <v>1</v>
      </c>
      <c r="G14" s="7">
        <v>1.5</v>
      </c>
      <c r="H14" s="7">
        <v>2</v>
      </c>
      <c r="I14" s="7"/>
    </row>
    <row r="15" spans="1:9" s="9" customFormat="1" ht="12" customHeight="1" x14ac:dyDescent="0.25">
      <c r="B15" s="10" t="s">
        <v>16</v>
      </c>
      <c r="C15" s="10"/>
      <c r="D15" s="10"/>
      <c r="E15" s="10"/>
      <c r="F15" s="10"/>
      <c r="G15" s="10"/>
      <c r="H15" s="10"/>
      <c r="I15" s="10"/>
    </row>
    <row r="16" spans="1:9" x14ac:dyDescent="0.25">
      <c r="B16" s="7">
        <v>6</v>
      </c>
      <c r="C16" s="2">
        <f>GewichtSlackliner1*g/(2*SIN(ATAN(DHang1/(B16/2))))</f>
        <v>5433.8899696258122</v>
      </c>
      <c r="D16" s="2">
        <f t="shared" ref="D16:D27" si="0">GewichtSlackliner1*g/(2*SIN(ATAN(DHang2/(B16/2))))</f>
        <v>2744.9074194223754</v>
      </c>
      <c r="E16" s="2">
        <f t="shared" ref="E16:E27" si="1">GewichtSlackliner1*g/(2*SIN(ATAN(DHang3/(B16/2))))</f>
        <v>1860.5926446162257</v>
      </c>
      <c r="F16" s="2">
        <f t="shared" ref="F16:F27" si="2">GewichtSlackliner1*g/(2*SIN(ATAN(DHang4/(B16/2))))</f>
        <v>1427.0094169275831</v>
      </c>
      <c r="G16" s="2">
        <f t="shared" ref="G16:G27" si="3">GewichtSlackliner1*g/(2*SIN(ATAN(DHang5/(B16/2))))</f>
        <v>1009.0480355265553</v>
      </c>
      <c r="H16" s="2">
        <f t="shared" ref="H16:H27" si="4">GewichtSlackliner1*g/(2*SIN(ATAN(DHang6/(B16/2))))</f>
        <v>813.52053428294016</v>
      </c>
      <c r="I16" s="34" t="s">
        <v>9</v>
      </c>
    </row>
    <row r="17" spans="2:9" x14ac:dyDescent="0.25">
      <c r="B17" s="7">
        <v>8</v>
      </c>
      <c r="C17" s="2">
        <f t="shared" ref="C17:C27" si="5">GewichtSlackliner1*g/(2*SIN(ATAN(DHang1/(B17/2))))</f>
        <v>7234.2481304694002</v>
      </c>
      <c r="D17" s="2">
        <f t="shared" si="0"/>
        <v>3638.1744314972038</v>
      </c>
      <c r="E17" s="2">
        <f t="shared" si="1"/>
        <v>2448.6601940653181</v>
      </c>
      <c r="F17" s="2">
        <f t="shared" si="2"/>
        <v>1860.5926446162257</v>
      </c>
      <c r="G17" s="2">
        <f t="shared" si="3"/>
        <v>1285.1890433706631</v>
      </c>
      <c r="H17" s="2">
        <f t="shared" si="4"/>
        <v>1009.0480355265553</v>
      </c>
      <c r="I17" s="35"/>
    </row>
    <row r="18" spans="2:9" x14ac:dyDescent="0.25">
      <c r="B18" s="7">
        <v>10</v>
      </c>
      <c r="C18" s="2">
        <f t="shared" si="5"/>
        <v>9036.474457862425</v>
      </c>
      <c r="D18" s="2">
        <f t="shared" si="0"/>
        <v>4535.1068727870124</v>
      </c>
      <c r="E18" s="2">
        <f t="shared" si="1"/>
        <v>3042.0562367582884</v>
      </c>
      <c r="F18" s="2">
        <f t="shared" si="2"/>
        <v>2300.9835457038803</v>
      </c>
      <c r="G18" s="2">
        <f t="shared" si="3"/>
        <v>1570.430905070325</v>
      </c>
      <c r="H18" s="2">
        <f t="shared" si="4"/>
        <v>1215.0547354337582</v>
      </c>
      <c r="I18" s="35"/>
    </row>
    <row r="19" spans="2:9" x14ac:dyDescent="0.25">
      <c r="B19" s="7">
        <v>12</v>
      </c>
      <c r="C19" s="2">
        <f t="shared" si="5"/>
        <v>10839.637173134535</v>
      </c>
      <c r="D19" s="2">
        <f t="shared" si="0"/>
        <v>5433.8899696258122</v>
      </c>
      <c r="E19" s="2">
        <f t="shared" si="1"/>
        <v>3638.1744314972038</v>
      </c>
      <c r="F19" s="2">
        <f t="shared" si="2"/>
        <v>2744.9074194223754</v>
      </c>
      <c r="G19" s="2">
        <f t="shared" si="3"/>
        <v>1860.5926446162257</v>
      </c>
      <c r="H19" s="2">
        <f t="shared" si="4"/>
        <v>1427.0094169275831</v>
      </c>
      <c r="I19" s="35"/>
    </row>
    <row r="20" spans="2:9" x14ac:dyDescent="0.25">
      <c r="B20" s="7">
        <v>15</v>
      </c>
      <c r="C20" s="2">
        <f t="shared" si="5"/>
        <v>13545.318911993179</v>
      </c>
      <c r="D20" s="2">
        <f t="shared" si="0"/>
        <v>6783.9253237045596</v>
      </c>
      <c r="E20" s="2">
        <f t="shared" si="1"/>
        <v>4535.1068727870124</v>
      </c>
      <c r="F20" s="2">
        <f t="shared" si="2"/>
        <v>3414.401468793616</v>
      </c>
      <c r="G20" s="2">
        <f t="shared" si="3"/>
        <v>2300.9835457038803</v>
      </c>
      <c r="H20" s="2">
        <f t="shared" si="4"/>
        <v>1751.3597683585749</v>
      </c>
      <c r="I20" s="35"/>
    </row>
    <row r="21" spans="2:9" x14ac:dyDescent="0.25">
      <c r="B21" s="7">
        <v>20</v>
      </c>
      <c r="C21" s="2">
        <f t="shared" si="5"/>
        <v>18056.039868908134</v>
      </c>
      <c r="D21" s="2">
        <f t="shared" si="0"/>
        <v>9036.474457862425</v>
      </c>
      <c r="E21" s="2">
        <f t="shared" si="1"/>
        <v>6033.6985197803851</v>
      </c>
      <c r="F21" s="2">
        <f t="shared" si="2"/>
        <v>4535.1068727870124</v>
      </c>
      <c r="G21" s="2">
        <f t="shared" si="3"/>
        <v>3042.0562367582884</v>
      </c>
      <c r="H21" s="2">
        <f t="shared" si="4"/>
        <v>2300.9835457038803</v>
      </c>
      <c r="I21" s="35"/>
    </row>
    <row r="22" spans="2:9" x14ac:dyDescent="0.25">
      <c r="B22" s="7">
        <v>25</v>
      </c>
      <c r="C22" s="2">
        <f t="shared" ref="C22" si="6">GewichtSlackliner1*g/(2*SIN(ATAN(DHang1/(B22/2))))</f>
        <v>22567.512148830232</v>
      </c>
      <c r="D22" s="2">
        <f t="shared" ref="D22" si="7">GewichtSlackliner1*g/(2*SIN(ATAN(DHang2/(B22/2))))</f>
        <v>11290.521592805178</v>
      </c>
      <c r="E22" s="2">
        <f t="shared" ref="E22" si="8">GewichtSlackliner1*g/(2*SIN(ATAN(DHang3/(B22/2))))</f>
        <v>7534.5256378620161</v>
      </c>
      <c r="F22" s="2">
        <f t="shared" ref="F22" si="9">GewichtSlackliner1*g/(2*SIN(ATAN(DHang4/(B22/2))))</f>
        <v>5658.771611410024</v>
      </c>
      <c r="G22" s="2">
        <f t="shared" ref="G22" si="10">GewichtSlackliner1*g/(2*SIN(ATAN(DHang5/(B22/2))))</f>
        <v>3787.4788233863442</v>
      </c>
      <c r="H22" s="2">
        <f t="shared" ref="H22" si="11">GewichtSlackliner1*g/(2*SIN(ATAN(DHang6/(B22/2))))</f>
        <v>2856.2476657714751</v>
      </c>
      <c r="I22" s="35"/>
    </row>
    <row r="23" spans="2:9" x14ac:dyDescent="0.25">
      <c r="B23" s="7">
        <v>30</v>
      </c>
      <c r="C23" s="2">
        <f t="shared" si="5"/>
        <v>27079.360238890436</v>
      </c>
      <c r="D23" s="2">
        <f t="shared" si="0"/>
        <v>13545.318911993179</v>
      </c>
      <c r="E23" s="2">
        <f t="shared" si="1"/>
        <v>9036.474457862425</v>
      </c>
      <c r="F23" s="2">
        <f t="shared" si="2"/>
        <v>6783.9253237045596</v>
      </c>
      <c r="G23" s="2">
        <f t="shared" si="3"/>
        <v>4535.1068727870124</v>
      </c>
      <c r="H23" s="2">
        <f t="shared" si="4"/>
        <v>3414.401468793616</v>
      </c>
      <c r="I23" s="35"/>
    </row>
    <row r="24" spans="2:9" x14ac:dyDescent="0.25">
      <c r="B24" s="7">
        <v>35</v>
      </c>
      <c r="C24" s="2">
        <f t="shared" ref="C24:C25" si="12">GewichtSlackliner1*g/(2*SIN(ATAN(DHang1/(B24/2))))</f>
        <v>31591.423121277716</v>
      </c>
      <c r="D24" s="2">
        <f t="shared" ref="D24:D25" si="13">GewichtSlackliner1*g/(2*SIN(ATAN(DHang2/(B24/2))))</f>
        <v>15800.545256338466</v>
      </c>
      <c r="E24" s="2">
        <f t="shared" ref="E24:E25" si="14">GewichtSlackliner1*g/(2*SIN(ATAN(DHang3/(B24/2))))</f>
        <v>10539.06542097543</v>
      </c>
      <c r="F24" s="2">
        <f t="shared" ref="F24:F25" si="15">GewichtSlackliner1*g/(2*SIN(ATAN(DHang4/(B24/2))))</f>
        <v>7909.9326349912753</v>
      </c>
      <c r="G24" s="2">
        <f t="shared" ref="G24:G25" si="16">GewichtSlackliner1*g/(2*SIN(ATAN(DHang5/(B24/2))))</f>
        <v>5284.0043222540999</v>
      </c>
      <c r="H24" s="2">
        <f t="shared" ref="H24:H25" si="17">GewichtSlackliner1*g/(2*SIN(ATAN(DHang6/(B24/2))))</f>
        <v>3974.2276310278207</v>
      </c>
      <c r="I24" s="35"/>
    </row>
    <row r="25" spans="2:9" x14ac:dyDescent="0.25">
      <c r="B25" s="7">
        <v>40</v>
      </c>
      <c r="C25" s="2">
        <f t="shared" si="12"/>
        <v>36103.620264837715</v>
      </c>
      <c r="D25" s="2">
        <f t="shared" si="13"/>
        <v>18056.039868908134</v>
      </c>
      <c r="E25" s="2">
        <f t="shared" si="14"/>
        <v>12042.058152475434</v>
      </c>
      <c r="F25" s="2">
        <f t="shared" si="15"/>
        <v>9036.474457862425</v>
      </c>
      <c r="G25" s="2">
        <f t="shared" si="16"/>
        <v>6033.6985197803851</v>
      </c>
      <c r="H25" s="2">
        <f t="shared" si="17"/>
        <v>4535.1068727870124</v>
      </c>
      <c r="I25" s="35"/>
    </row>
    <row r="26" spans="2:9" x14ac:dyDescent="0.25">
      <c r="B26" s="7">
        <v>50</v>
      </c>
      <c r="C26" s="2">
        <f t="shared" si="5"/>
        <v>45128.256243595322</v>
      </c>
      <c r="D26" s="2">
        <f t="shared" si="0"/>
        <v>22567.512148830232</v>
      </c>
      <c r="E26" s="2">
        <f t="shared" si="1"/>
        <v>15048.767377682467</v>
      </c>
      <c r="F26" s="2">
        <f t="shared" si="2"/>
        <v>11290.521592805178</v>
      </c>
      <c r="G26" s="2">
        <f t="shared" si="3"/>
        <v>7534.5256378620161</v>
      </c>
      <c r="H26" s="2">
        <f t="shared" si="4"/>
        <v>5658.771611410024</v>
      </c>
      <c r="I26" s="35"/>
    </row>
    <row r="27" spans="2:9" x14ac:dyDescent="0.25">
      <c r="B27" s="7">
        <v>100</v>
      </c>
      <c r="C27" s="2">
        <f t="shared" si="5"/>
        <v>90253.12814294915</v>
      </c>
      <c r="D27" s="2">
        <f t="shared" si="0"/>
        <v>45128.256243595322</v>
      </c>
      <c r="E27" s="2">
        <f t="shared" si="1"/>
        <v>30087.384259646107</v>
      </c>
      <c r="F27" s="2">
        <f t="shared" si="2"/>
        <v>22567.512148830232</v>
      </c>
      <c r="G27" s="2">
        <f t="shared" si="3"/>
        <v>15048.767377682467</v>
      </c>
      <c r="H27" s="2">
        <f t="shared" si="4"/>
        <v>11290.521592805178</v>
      </c>
      <c r="I27" s="35"/>
    </row>
    <row r="28" spans="2:9" s="11" customFormat="1" x14ac:dyDescent="0.25">
      <c r="B28" s="40" t="s">
        <v>22</v>
      </c>
      <c r="C28" s="41"/>
      <c r="D28" s="41"/>
      <c r="E28" s="41"/>
      <c r="F28" s="41"/>
      <c r="G28" s="41"/>
      <c r="H28" s="41"/>
      <c r="I28" s="41"/>
    </row>
    <row r="29" spans="2:9" s="11" customFormat="1" ht="11.25" x14ac:dyDescent="0.25">
      <c r="B29" s="12">
        <v>6</v>
      </c>
      <c r="C29" s="13">
        <f t="shared" ref="C29:C37" si="18">(B29*GewichtSlackliner1*9.81)/(4 * DHang1)</f>
        <v>5415.12</v>
      </c>
      <c r="D29" s="13">
        <f t="shared" ref="D29:D37" si="19">(B29*GewichtSlackliner1*9.81)/(4 * DHang2)</f>
        <v>2707.56</v>
      </c>
      <c r="E29" s="13">
        <f t="shared" ref="E29:E37" si="20">(B29*GewichtSlackliner1*9.81)/(4 * DHang3)</f>
        <v>1805.04</v>
      </c>
      <c r="F29" s="13">
        <f t="shared" ref="F29:F37" si="21">(B29*GewichtSlackliner1*9.81)/(4 * DHang4)</f>
        <v>1353.78</v>
      </c>
      <c r="G29" s="13">
        <f t="shared" ref="G29:G37" si="22">(B29*GewichtSlackliner1*9.81)/(4 * DHang5)</f>
        <v>902.52</v>
      </c>
      <c r="H29" s="13">
        <f t="shared" ref="H29:H37" si="23">(B29*GewichtSlackliner1*9.81)/(4 * DHang6)</f>
        <v>676.89</v>
      </c>
      <c r="I29" s="31" t="s">
        <v>9</v>
      </c>
    </row>
    <row r="30" spans="2:9" s="11" customFormat="1" ht="11.25" x14ac:dyDescent="0.25">
      <c r="B30" s="12">
        <v>8</v>
      </c>
      <c r="C30" s="13">
        <f t="shared" si="18"/>
        <v>7220.1600000000008</v>
      </c>
      <c r="D30" s="13">
        <f t="shared" si="19"/>
        <v>3610.0800000000004</v>
      </c>
      <c r="E30" s="13">
        <f t="shared" si="20"/>
        <v>2406.7200000000003</v>
      </c>
      <c r="F30" s="13">
        <f t="shared" si="21"/>
        <v>1805.0400000000002</v>
      </c>
      <c r="G30" s="13">
        <f t="shared" si="22"/>
        <v>1203.3600000000001</v>
      </c>
      <c r="H30" s="13">
        <f t="shared" si="23"/>
        <v>902.5200000000001</v>
      </c>
      <c r="I30" s="32"/>
    </row>
    <row r="31" spans="2:9" s="11" customFormat="1" ht="11.25" x14ac:dyDescent="0.25">
      <c r="B31" s="12">
        <v>10</v>
      </c>
      <c r="C31" s="13">
        <f t="shared" si="18"/>
        <v>9025.2000000000007</v>
      </c>
      <c r="D31" s="13">
        <f t="shared" si="19"/>
        <v>4512.6000000000004</v>
      </c>
      <c r="E31" s="13">
        <f t="shared" si="20"/>
        <v>3008.4</v>
      </c>
      <c r="F31" s="13">
        <f t="shared" si="21"/>
        <v>2256.3000000000002</v>
      </c>
      <c r="G31" s="13">
        <f t="shared" si="22"/>
        <v>1504.2</v>
      </c>
      <c r="H31" s="13">
        <f t="shared" si="23"/>
        <v>1128.1500000000001</v>
      </c>
      <c r="I31" s="32"/>
    </row>
    <row r="32" spans="2:9" s="11" customFormat="1" ht="11.25" x14ac:dyDescent="0.25">
      <c r="B32" s="12">
        <v>12</v>
      </c>
      <c r="C32" s="13">
        <f t="shared" si="18"/>
        <v>10830.24</v>
      </c>
      <c r="D32" s="13">
        <f t="shared" si="19"/>
        <v>5415.12</v>
      </c>
      <c r="E32" s="13">
        <f t="shared" si="20"/>
        <v>3610.08</v>
      </c>
      <c r="F32" s="13">
        <f t="shared" si="21"/>
        <v>2707.56</v>
      </c>
      <c r="G32" s="13">
        <f t="shared" si="22"/>
        <v>1805.04</v>
      </c>
      <c r="H32" s="13">
        <f t="shared" si="23"/>
        <v>1353.78</v>
      </c>
      <c r="I32" s="32"/>
    </row>
    <row r="33" spans="1:9" s="11" customFormat="1" ht="11.25" x14ac:dyDescent="0.25">
      <c r="B33" s="12">
        <v>15</v>
      </c>
      <c r="C33" s="13">
        <f t="shared" si="18"/>
        <v>13537.800000000001</v>
      </c>
      <c r="D33" s="13">
        <f t="shared" si="19"/>
        <v>6768.9000000000005</v>
      </c>
      <c r="E33" s="13">
        <f t="shared" si="20"/>
        <v>4512.6000000000004</v>
      </c>
      <c r="F33" s="13">
        <f t="shared" si="21"/>
        <v>3384.4500000000003</v>
      </c>
      <c r="G33" s="13">
        <f t="shared" si="22"/>
        <v>2256.3000000000002</v>
      </c>
      <c r="H33" s="13">
        <f t="shared" si="23"/>
        <v>1692.2250000000001</v>
      </c>
      <c r="I33" s="32"/>
    </row>
    <row r="34" spans="1:9" s="11" customFormat="1" ht="11.25" x14ac:dyDescent="0.25">
      <c r="B34" s="12">
        <v>20</v>
      </c>
      <c r="C34" s="13">
        <f t="shared" si="18"/>
        <v>18050.400000000001</v>
      </c>
      <c r="D34" s="13">
        <f t="shared" si="19"/>
        <v>9025.2000000000007</v>
      </c>
      <c r="E34" s="13">
        <f t="shared" si="20"/>
        <v>6016.8</v>
      </c>
      <c r="F34" s="13">
        <f t="shared" si="21"/>
        <v>4512.6000000000004</v>
      </c>
      <c r="G34" s="13">
        <f t="shared" si="22"/>
        <v>3008.4</v>
      </c>
      <c r="H34" s="13">
        <f t="shared" si="23"/>
        <v>2256.3000000000002</v>
      </c>
      <c r="I34" s="32"/>
    </row>
    <row r="35" spans="1:9" s="11" customFormat="1" ht="11.25" x14ac:dyDescent="0.25">
      <c r="B35" s="12">
        <v>30</v>
      </c>
      <c r="C35" s="13">
        <f t="shared" si="18"/>
        <v>27075.600000000002</v>
      </c>
      <c r="D35" s="13">
        <f t="shared" si="19"/>
        <v>13537.800000000001</v>
      </c>
      <c r="E35" s="13">
        <f t="shared" si="20"/>
        <v>9025.2000000000007</v>
      </c>
      <c r="F35" s="13">
        <f t="shared" si="21"/>
        <v>6768.9000000000005</v>
      </c>
      <c r="G35" s="13">
        <f t="shared" si="22"/>
        <v>4512.6000000000004</v>
      </c>
      <c r="H35" s="13">
        <f t="shared" si="23"/>
        <v>3384.4500000000003</v>
      </c>
      <c r="I35" s="32"/>
    </row>
    <row r="36" spans="1:9" s="11" customFormat="1" ht="11.25" x14ac:dyDescent="0.25">
      <c r="B36" s="12">
        <v>50</v>
      </c>
      <c r="C36" s="13">
        <f t="shared" si="18"/>
        <v>45126</v>
      </c>
      <c r="D36" s="13">
        <f t="shared" si="19"/>
        <v>22563</v>
      </c>
      <c r="E36" s="13">
        <f t="shared" si="20"/>
        <v>15042</v>
      </c>
      <c r="F36" s="13">
        <f t="shared" si="21"/>
        <v>11281.5</v>
      </c>
      <c r="G36" s="13">
        <f t="shared" si="22"/>
        <v>7521</v>
      </c>
      <c r="H36" s="13">
        <f t="shared" si="23"/>
        <v>5640.75</v>
      </c>
      <c r="I36" s="32"/>
    </row>
    <row r="37" spans="1:9" s="11" customFormat="1" ht="11.25" x14ac:dyDescent="0.25">
      <c r="B37" s="12">
        <v>100</v>
      </c>
      <c r="C37" s="13">
        <f t="shared" si="18"/>
        <v>90252</v>
      </c>
      <c r="D37" s="13">
        <f t="shared" si="19"/>
        <v>45126</v>
      </c>
      <c r="E37" s="13">
        <f t="shared" si="20"/>
        <v>30084</v>
      </c>
      <c r="F37" s="13">
        <f t="shared" si="21"/>
        <v>22563</v>
      </c>
      <c r="G37" s="13">
        <f t="shared" si="22"/>
        <v>15042</v>
      </c>
      <c r="H37" s="13">
        <f t="shared" si="23"/>
        <v>11281.5</v>
      </c>
      <c r="I37" s="32"/>
    </row>
    <row r="38" spans="1:9" ht="40.5" customHeight="1" x14ac:dyDescent="0.25">
      <c r="A38" s="33" t="s">
        <v>21</v>
      </c>
      <c r="B38" s="33"/>
      <c r="C38" s="33"/>
      <c r="D38" s="33"/>
      <c r="E38" s="33"/>
      <c r="F38" s="33"/>
      <c r="G38" s="33"/>
      <c r="H38" s="33"/>
      <c r="I38" s="33"/>
    </row>
    <row r="40" spans="1:9" x14ac:dyDescent="0.25">
      <c r="A40" s="3"/>
    </row>
    <row r="41" spans="1:9" x14ac:dyDescent="0.25">
      <c r="A41" s="3"/>
    </row>
  </sheetData>
  <mergeCells count="8">
    <mergeCell ref="I29:I37"/>
    <mergeCell ref="A38:I38"/>
    <mergeCell ref="I16:I27"/>
    <mergeCell ref="D11:I11"/>
    <mergeCell ref="A8:B8"/>
    <mergeCell ref="B13:H13"/>
    <mergeCell ref="B12:H12"/>
    <mergeCell ref="B28:I28"/>
  </mergeCells>
  <conditionalFormatting sqref="C29:H37">
    <cfRule type="cellIs" dxfId="1" priority="3" operator="greaterThan">
      <formula>$B$11</formula>
    </cfRule>
  </conditionalFormatting>
  <conditionalFormatting sqref="C16:H27">
    <cfRule type="cellIs" dxfId="0" priority="1" operator="greaterThan">
      <formula>$B$11</formula>
    </cfRule>
  </conditionalFormatting>
  <printOptions headings="1" gridLines="1"/>
  <pageMargins left="0.23622047244094491" right="0.23622047244094491" top="0.43307086614173229" bottom="0.62992125984251968" header="0.19685039370078741" footer="0.19685039370078741"/>
  <pageSetup paperSize="9" orientation="landscape" horizontalDpi="1200" verticalDpi="1200" r:id="rId1"/>
  <headerFooter>
    <oddHeader>&amp;C&amp;"Arial,Fett"&amp;11&amp;A&amp;R&amp;11&amp;D, &amp;T</oddHeader>
    <oddFooter>&amp;L&amp;G&amp;C&amp;P / &amp;N
&amp;R&amp;F | &amp;D, &amp;T
&amp;7&amp;Z&amp;F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11</vt:i4>
      </vt:variant>
    </vt:vector>
  </HeadingPairs>
  <TitlesOfParts>
    <vt:vector size="12" baseType="lpstr">
      <vt:lpstr>Belastungen+SicherheitsReserven</vt:lpstr>
      <vt:lpstr>DHang1</vt:lpstr>
      <vt:lpstr>DHang2</vt:lpstr>
      <vt:lpstr>DHang3</vt:lpstr>
      <vt:lpstr>DHang4</vt:lpstr>
      <vt:lpstr>DHang5</vt:lpstr>
      <vt:lpstr>DHang6</vt:lpstr>
      <vt:lpstr>g</vt:lpstr>
      <vt:lpstr>GewichtSlackliner1</vt:lpstr>
      <vt:lpstr>Hang1</vt:lpstr>
      <vt:lpstr>Hang2</vt:lpstr>
      <vt:lpstr>maxAnschlag</vt:lpstr>
    </vt:vector>
  </TitlesOfParts>
  <Company>Ceyoniq Technology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vom Braucke</dc:creator>
  <cp:lastModifiedBy>Thomas vom Braucke</cp:lastModifiedBy>
  <cp:lastPrinted>2012-08-05T09:48:54Z</cp:lastPrinted>
  <dcterms:created xsi:type="dcterms:W3CDTF">2012-08-02T15:57:34Z</dcterms:created>
  <dcterms:modified xsi:type="dcterms:W3CDTF">2021-08-30T16:35:08Z</dcterms:modified>
</cp:coreProperties>
</file>